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rzy.lehmann\Documents\PRIV_USUŃ\GKS\Na stronę ZG PZF\"/>
    </mc:Choice>
  </mc:AlternateContent>
  <bookViews>
    <workbookView xWindow="0" yWindow="0" windowWidth="22884" windowHeight="2580" tabRatio="856"/>
  </bookViews>
  <sheets>
    <sheet name="Ark_oceny_MŁ-TR-HP-CM" sheetId="21" r:id="rId1"/>
  </sheets>
  <definedNames>
    <definedName name="_xlnm.Print_Area" localSheetId="0">'Ark_oceny_MŁ-TR-HP-CM'!$A$1:$N$102</definedName>
    <definedName name="Zespół_1">#REF!</definedName>
    <definedName name="Zespół_2">#REF!</definedName>
    <definedName name="Zespół_3">#REF!</definedName>
  </definedNames>
  <calcPr calcId="152511" iterateDelta="1E-4"/>
</workbook>
</file>

<file path=xl/calcChain.xml><?xml version="1.0" encoding="utf-8"?>
<calcChain xmlns="http://schemas.openxmlformats.org/spreadsheetml/2006/main">
  <c r="N30" i="21" l="1"/>
  <c r="N26" i="21"/>
  <c r="N36" i="21"/>
  <c r="N31" i="21"/>
  <c r="N32" i="21"/>
  <c r="N35" i="21"/>
  <c r="N34" i="21"/>
  <c r="N27" i="21"/>
  <c r="N29" i="21"/>
  <c r="N28" i="21"/>
  <c r="N37" i="21"/>
  <c r="N33" i="21"/>
  <c r="J35" i="21"/>
  <c r="J34" i="21"/>
  <c r="J31" i="21"/>
  <c r="J29" i="21"/>
  <c r="J38" i="21"/>
  <c r="J26" i="21"/>
  <c r="J27" i="21"/>
  <c r="J32" i="21"/>
  <c r="J39" i="21"/>
  <c r="J33" i="21"/>
  <c r="J36" i="21"/>
  <c r="J37" i="21"/>
  <c r="J30" i="21"/>
  <c r="J28" i="21"/>
  <c r="N40" i="21" l="1"/>
  <c r="J40" i="21"/>
</calcChain>
</file>

<file path=xl/sharedStrings.xml><?xml version="1.0" encoding="utf-8"?>
<sst xmlns="http://schemas.openxmlformats.org/spreadsheetml/2006/main" count="123" uniqueCount="109">
  <si>
    <t>III st.</t>
  </si>
  <si>
    <t>I st.</t>
  </si>
  <si>
    <t>II st.</t>
  </si>
  <si>
    <t>PZ</t>
  </si>
  <si>
    <t>S</t>
  </si>
  <si>
    <t>B</t>
  </si>
  <si>
    <t>ZU</t>
  </si>
  <si>
    <t>do 49</t>
  </si>
  <si>
    <t>Medal</t>
  </si>
  <si>
    <t>Stopień wystawy</t>
  </si>
  <si>
    <t>do 44</t>
  </si>
  <si>
    <t>do 39</t>
  </si>
  <si>
    <t>II</t>
  </si>
  <si>
    <t>I</t>
  </si>
  <si>
    <t>P O L S K I    Z W I Ą Z E K    F I L A T E L I S T Ó W</t>
  </si>
  <si>
    <t>Wystawa:</t>
  </si>
  <si>
    <t xml:space="preserve">Klasa:  </t>
  </si>
  <si>
    <t>Stopień wystawy:</t>
  </si>
  <si>
    <t>Eksponat nr:</t>
  </si>
  <si>
    <t>Tytuł eksponatu:</t>
  </si>
  <si>
    <t>Wystawca - imię i nazwisko:</t>
  </si>
  <si>
    <t>Okręg:</t>
  </si>
  <si>
    <t>Kryteria oceny</t>
  </si>
  <si>
    <t xml:space="preserve">  RAZEM</t>
  </si>
  <si>
    <t>Eksponat otrzymał medal</t>
  </si>
  <si>
    <t>III</t>
  </si>
  <si>
    <t>(dyplom w randze medalu)</t>
  </si>
  <si>
    <t>80 - 100</t>
  </si>
  <si>
    <t>75 - 100</t>
  </si>
  <si>
    <t>Eksponat otrzymał nagrodę nr</t>
  </si>
  <si>
    <t>Eksponat otrzymał gratulacje jury</t>
  </si>
  <si>
    <t>Podpisy członków Sądu Konkursowego:</t>
  </si>
  <si>
    <t>Uwagi do eksponatu na odwrocie!</t>
  </si>
  <si>
    <t xml:space="preserve">(krzyżykiem zakreślić uwagi dotyczące eksponatu) </t>
  </si>
  <si>
    <t xml:space="preserve">  1. Eksponat opracowany niezgodnie z regulaminami FIP / zasadami wystawiennictwa PZF</t>
  </si>
  <si>
    <t xml:space="preserve">  2. Brak wprowadzenie, planu lub określenia zakresu eksponatu</t>
  </si>
  <si>
    <t xml:space="preserve">  3. Do przemyślenia plan lub określenie zakresu eksponatu</t>
  </si>
  <si>
    <t xml:space="preserve">  4. Zrównoważyć strukturę planu (rozdziały jedno- i wielopunktowe)</t>
  </si>
  <si>
    <t xml:space="preserve">  5. Mały zakres własnych badań lub ich brak</t>
  </si>
  <si>
    <t xml:space="preserve">  6. Wskazane uzupełnienie / pogłębienie objaśnień filatelistycznych</t>
  </si>
  <si>
    <t xml:space="preserve">  7. Zbyt ubogie opisy w eksponacie</t>
  </si>
  <si>
    <t xml:space="preserve">  8. Przesadna ilość opisów w eksponacie</t>
  </si>
  <si>
    <t xml:space="preserve">  9. W eksponacie dominuje materiał popularny (brak rzadszych pozycji)</t>
  </si>
  <si>
    <t>11. Dążyć do wyeliminowania walorów w słabym stanie i uszkodzonych</t>
  </si>
  <si>
    <t>12. Nieprawidłowa ekspozycja całostek i całości pocztowych</t>
  </si>
  <si>
    <t>13. Przesadna liczba / nieprawidłowa wielkość użytych kserokopii walorów</t>
  </si>
  <si>
    <t xml:space="preserve">  Uwagi specjalne dla poszczególnych klas:</t>
  </si>
  <si>
    <t>TR</t>
  </si>
  <si>
    <t>18.</t>
  </si>
  <si>
    <t>Przesadna liczba całości pocztowych użytych bez wyraźnego uzasadnienia</t>
  </si>
  <si>
    <t>19.</t>
  </si>
  <si>
    <t>Brak specjalistycznych informacji o rodzajach druku, papieru, znakach wodnych itp.</t>
  </si>
  <si>
    <t>HP, AE</t>
  </si>
  <si>
    <t>20.</t>
  </si>
  <si>
    <t>Brak informacji o taryfach pocztowych / szlakach pocztowych</t>
  </si>
  <si>
    <t>21.</t>
  </si>
  <si>
    <t>Brak informacji o oznaczeniach pocztowych (adnotacjach, ostemplowaniach, cenzurach)</t>
  </si>
  <si>
    <t>CM</t>
  </si>
  <si>
    <t>Wyeliminować walory bez zgodności między widokówką, znaczkiem i stemplem</t>
  </si>
  <si>
    <t xml:space="preserve">   Inne uwagi:</t>
  </si>
  <si>
    <t>. . . . . . . . . . . . . . . . . . . . . . . . . . . . . . . . . . . . . . . . . . . . . . . . . . . . . . . . . . . . . . . . . . . . . . . . . . . . . . . . . . . . . . . . . . . . . . . .</t>
  </si>
  <si>
    <t>Atuty eksponatu:</t>
  </si>
  <si>
    <t>Obszary do poprawienia / do rozważenia przed następną wystawą:</t>
  </si>
  <si>
    <t>(zmiany, które przyniosą największe korzyści wystawcy)</t>
  </si>
  <si>
    <t>DPZ</t>
  </si>
  <si>
    <t>PS</t>
  </si>
  <si>
    <t>DS</t>
  </si>
  <si>
    <t>Kartka niewymiarowa, wydanie prywatne, ilustracja odbiega od tematu znaczka</t>
  </si>
  <si>
    <t>17.</t>
  </si>
  <si>
    <t>16.</t>
  </si>
  <si>
    <t>15. Zaleca się bardziej staranne rozmieszczenie i mocowanie walorów na kartach</t>
  </si>
  <si>
    <t>14. Zaleca się więcej staranności przy opracowaniu szaty graficznej</t>
  </si>
  <si>
    <t>10. Należy usunąć z eksponatu materiał niefilatelistyczny</t>
  </si>
  <si>
    <t>UWAGI DO EKSPONATU MŁODZIEŻOWEGO: TR, HP, AE, CP, CM, REV</t>
  </si>
  <si>
    <t>40 - 49</t>
  </si>
  <si>
    <t>45 - 54</t>
  </si>
  <si>
    <t>50 - 59</t>
  </si>
  <si>
    <t>50 - 54</t>
  </si>
  <si>
    <t>55 - 59</t>
  </si>
  <si>
    <t>60 - 64</t>
  </si>
  <si>
    <t>65 - 69</t>
  </si>
  <si>
    <t>70 - 74</t>
  </si>
  <si>
    <t>75 - 79</t>
  </si>
  <si>
    <t>70 - 100</t>
  </si>
  <si>
    <t>4.3.  Opisy</t>
  </si>
  <si>
    <t xml:space="preserve">4.2. Rozmieszczenie i uwypuklenie materiału </t>
  </si>
  <si>
    <t>4.1.  Ogólne wrażenie eksponatu</t>
  </si>
  <si>
    <t xml:space="preserve">  4. Prezentacja</t>
  </si>
  <si>
    <t>3.2.  Obecność ważnego materiału filatelistycznego</t>
  </si>
  <si>
    <t>3.1.  Stan i czystość materiału</t>
  </si>
  <si>
    <t xml:space="preserve">  3.  Materiał</t>
  </si>
  <si>
    <t>2.2.  Ocena studiów i badań</t>
  </si>
  <si>
    <t>2.1.  Wiedza filatelistyczna</t>
  </si>
  <si>
    <t xml:space="preserve">  2.  Wiedza</t>
  </si>
  <si>
    <t>1.3.  Stopień rozwinięcia i objaśnienia</t>
  </si>
  <si>
    <t>1.2.  Prawidłowa klasyfikacja materiału</t>
  </si>
  <si>
    <t>1.1.  Znaczenie, plan, struktura</t>
  </si>
  <si>
    <t xml:space="preserve">  1.  Opracowanie</t>
  </si>
  <si>
    <t>(19-21 lat)</t>
  </si>
  <si>
    <t>(16-18 lat)</t>
  </si>
  <si>
    <t>(10-15 lat)</t>
  </si>
  <si>
    <t>Grupa C</t>
  </si>
  <si>
    <t>Grupa B</t>
  </si>
  <si>
    <t>Grupa A</t>
  </si>
  <si>
    <t>……….</t>
  </si>
  <si>
    <t>Rok urodzenia:</t>
  </si>
  <si>
    <t>(z wyjątkiem eksponatów tematycznych)</t>
  </si>
  <si>
    <t>ARKUSZ OCENY EKSPONATU W KLASIE MŁODZIEŻOWEJ</t>
  </si>
  <si>
    <t>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</si>
</sst>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Narrow"/>
      <family val="2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Narrow"/>
      <family val="2"/>
    </font>
    <font>
      <sz val="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 Narrow"/>
      <family val="2"/>
    </font>
    <font>
      <b/>
      <sz val="11"/>
      <name val="Arial CE"/>
    </font>
    <font>
      <b/>
      <sz val="12"/>
      <name val="Arial CE"/>
    </font>
    <font>
      <b/>
      <sz val="10"/>
      <name val="Arial CE"/>
    </font>
    <font>
      <sz val="9"/>
      <name val="Arial CE"/>
      <charset val="238"/>
    </font>
    <font>
      <b/>
      <sz val="9"/>
      <name val="Arial CE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sz val="9"/>
      <name val="Arial CE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sz val="8"/>
      <name val="Calibri Light"/>
      <family val="2"/>
      <charset val="238"/>
    </font>
    <font>
      <sz val="9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Protection="1"/>
    <xf numFmtId="0" fontId="0" fillId="0" borderId="4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10" fillId="0" borderId="4" xfId="0" applyFont="1" applyBorder="1" applyProtection="1"/>
    <xf numFmtId="0" fontId="11" fillId="0" borderId="3" xfId="0" applyFont="1" applyBorder="1" applyProtection="1"/>
    <xf numFmtId="0" fontId="0" fillId="0" borderId="0" xfId="0" applyBorder="1" applyProtection="1"/>
    <xf numFmtId="0" fontId="15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Protection="1"/>
    <xf numFmtId="0" fontId="0" fillId="0" borderId="10" xfId="0" applyFont="1" applyBorder="1" applyAlignment="1" applyProtection="1">
      <alignment vertical="center"/>
    </xf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ont="1" applyProtection="1"/>
    <xf numFmtId="0" fontId="16" fillId="0" borderId="0" xfId="0" applyFont="1" applyProtection="1"/>
    <xf numFmtId="0" fontId="0" fillId="0" borderId="0" xfId="0" applyFont="1" applyBorder="1" applyProtection="1"/>
    <xf numFmtId="0" fontId="18" fillId="0" borderId="0" xfId="0" applyFont="1" applyProtection="1"/>
    <xf numFmtId="0" fontId="19" fillId="0" borderId="0" xfId="0" applyFont="1" applyBorder="1" applyProtection="1"/>
    <xf numFmtId="0" fontId="11" fillId="0" borderId="0" xfId="0" applyFont="1" applyProtection="1"/>
    <xf numFmtId="0" fontId="7" fillId="0" borderId="0" xfId="0" applyFont="1" applyProtection="1"/>
    <xf numFmtId="0" fontId="20" fillId="0" borderId="0" xfId="0" applyFont="1" applyProtection="1"/>
    <xf numFmtId="0" fontId="16" fillId="0" borderId="0" xfId="0" applyFont="1" applyAlignment="1" applyProtection="1">
      <alignment horizontal="right"/>
    </xf>
    <xf numFmtId="0" fontId="18" fillId="0" borderId="0" xfId="0" applyFont="1" applyBorder="1" applyProtection="1"/>
    <xf numFmtId="0" fontId="0" fillId="0" borderId="9" xfId="0" applyFill="1" applyBorder="1" applyProtection="1"/>
    <xf numFmtId="0" fontId="14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Protection="1"/>
    <xf numFmtId="0" fontId="10" fillId="0" borderId="4" xfId="0" applyFont="1" applyFill="1" applyBorder="1" applyProtection="1"/>
    <xf numFmtId="0" fontId="11" fillId="0" borderId="3" xfId="0" applyFont="1" applyFill="1" applyBorder="1" applyProtection="1"/>
    <xf numFmtId="0" fontId="1" fillId="0" borderId="0" xfId="0" applyFont="1" applyFill="1" applyBorder="1" applyProtection="1"/>
    <xf numFmtId="0" fontId="21" fillId="0" borderId="0" xfId="0" applyFont="1" applyProtection="1"/>
    <xf numFmtId="0" fontId="0" fillId="0" borderId="9" xfId="0" applyFont="1" applyBorder="1" applyProtection="1"/>
    <xf numFmtId="0" fontId="0" fillId="0" borderId="1" xfId="0" applyFont="1" applyBorder="1" applyProtection="1"/>
    <xf numFmtId="0" fontId="0" fillId="0" borderId="8" xfId="0" applyFont="1" applyBorder="1" applyProtection="1"/>
    <xf numFmtId="0" fontId="0" fillId="0" borderId="7" xfId="0" applyFont="1" applyBorder="1" applyProtection="1"/>
    <xf numFmtId="0" fontId="0" fillId="0" borderId="6" xfId="0" applyFont="1" applyBorder="1" applyProtection="1"/>
    <xf numFmtId="0" fontId="0" fillId="0" borderId="5" xfId="0" applyFont="1" applyBorder="1" applyProtection="1"/>
    <xf numFmtId="0" fontId="0" fillId="0" borderId="3" xfId="0" applyFont="1" applyBorder="1" applyProtection="1"/>
    <xf numFmtId="0" fontId="0" fillId="0" borderId="4" xfId="0" applyFont="1" applyBorder="1" applyProtection="1"/>
    <xf numFmtId="0" fontId="0" fillId="0" borderId="0" xfId="0" applyFont="1" applyBorder="1" applyAlignment="1" applyProtection="1"/>
    <xf numFmtId="0" fontId="11" fillId="0" borderId="3" xfId="0" applyFont="1" applyFill="1" applyBorder="1" applyAlignment="1" applyProtection="1">
      <alignment horizontal="left"/>
    </xf>
    <xf numFmtId="0" fontId="0" fillId="0" borderId="2" xfId="0" applyFont="1" applyBorder="1" applyAlignment="1" applyProtection="1"/>
    <xf numFmtId="0" fontId="10" fillId="0" borderId="5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left"/>
    </xf>
    <xf numFmtId="0" fontId="0" fillId="0" borderId="1" xfId="0" applyFont="1" applyFill="1" applyBorder="1" applyProtection="1"/>
    <xf numFmtId="0" fontId="0" fillId="0" borderId="9" xfId="0" applyFont="1" applyFill="1" applyBorder="1" applyProtection="1"/>
    <xf numFmtId="0" fontId="0" fillId="0" borderId="5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0" fillId="0" borderId="8" xfId="0" applyFont="1" applyFill="1" applyBorder="1" applyProtection="1"/>
    <xf numFmtId="0" fontId="0" fillId="0" borderId="7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5" xfId="0" applyFont="1" applyFill="1" applyBorder="1" applyProtection="1"/>
    <xf numFmtId="0" fontId="0" fillId="0" borderId="3" xfId="0" applyFont="1" applyFill="1" applyBorder="1" applyProtection="1"/>
    <xf numFmtId="0" fontId="0" fillId="0" borderId="0" xfId="0" applyFont="1" applyFill="1" applyBorder="1" applyProtection="1"/>
    <xf numFmtId="0" fontId="0" fillId="0" borderId="6" xfId="0" applyFont="1" applyFill="1" applyBorder="1" applyProtection="1"/>
    <xf numFmtId="0" fontId="0" fillId="0" borderId="7" xfId="0" applyFont="1" applyFill="1" applyBorder="1" applyProtection="1"/>
    <xf numFmtId="0" fontId="12" fillId="0" borderId="4" xfId="0" applyFont="1" applyFill="1" applyBorder="1" applyProtection="1"/>
    <xf numFmtId="0" fontId="11" fillId="0" borderId="12" xfId="0" applyFont="1" applyBorder="1" applyProtection="1"/>
    <xf numFmtId="0" fontId="1" fillId="0" borderId="12" xfId="0" applyFont="1" applyBorder="1" applyProtection="1"/>
    <xf numFmtId="0" fontId="2" fillId="0" borderId="12" xfId="0" applyFont="1" applyBorder="1" applyAlignment="1" applyProtection="1">
      <alignment horizont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20" xfId="0" applyFont="1" applyBorder="1" applyAlignment="1" applyProtection="1">
      <alignment horizontal="left" vertical="center"/>
    </xf>
    <xf numFmtId="0" fontId="16" fillId="0" borderId="19" xfId="0" applyFont="1" applyBorder="1" applyAlignment="1" applyProtection="1">
      <alignment horizontal="left" vertical="center"/>
    </xf>
    <xf numFmtId="0" fontId="16" fillId="0" borderId="17" xfId="0" applyFont="1" applyBorder="1" applyAlignment="1" applyProtection="1">
      <alignment horizontal="left" vertical="center"/>
    </xf>
    <xf numFmtId="0" fontId="17" fillId="0" borderId="18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/>
    <xf numFmtId="0" fontId="11" fillId="0" borderId="0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5" xfId="0" applyFont="1" applyBorder="1" applyAlignment="1" applyProtection="1"/>
    <xf numFmtId="0" fontId="0" fillId="0" borderId="0" xfId="0" applyBorder="1" applyAlignment="1" applyProtection="1"/>
    <xf numFmtId="0" fontId="8" fillId="0" borderId="6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12" fillId="0" borderId="4" xfId="0" applyFont="1" applyBorder="1" applyAlignment="1" applyProtection="1"/>
    <xf numFmtId="0" fontId="5" fillId="0" borderId="5" xfId="0" applyFont="1" applyBorder="1" applyAlignment="1" applyProtection="1"/>
    <xf numFmtId="0" fontId="7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Fill="1" applyAlignment="1" applyProtection="1">
      <alignment horizontal="center" vertical="center" wrapText="1"/>
      <protection locked="0"/>
    </xf>
    <xf numFmtId="49" fontId="2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8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11" fillId="0" borderId="8" xfId="0" applyFont="1" applyFill="1" applyBorder="1" applyAlignment="1" applyProtection="1">
      <alignment horizontal="center"/>
    </xf>
    <xf numFmtId="0" fontId="0" fillId="0" borderId="0" xfId="0" applyFont="1" applyAlignment="1" applyProtection="1"/>
    <xf numFmtId="0" fontId="20" fillId="0" borderId="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7" fillId="0" borderId="17" xfId="0" applyFont="1" applyBorder="1" applyAlignment="1" applyProtection="1">
      <alignment horizontal="center"/>
    </xf>
    <xf numFmtId="0" fontId="17" fillId="0" borderId="29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21" fillId="0" borderId="0" xfId="0" applyFont="1" applyBorder="1" applyAlignment="1" applyProtection="1"/>
    <xf numFmtId="0" fontId="21" fillId="0" borderId="7" xfId="0" applyFont="1" applyBorder="1" applyAlignment="1" applyProtection="1"/>
    <xf numFmtId="0" fontId="0" fillId="0" borderId="3" xfId="0" applyFont="1" applyBorder="1" applyAlignment="1" applyProtection="1"/>
    <xf numFmtId="0" fontId="0" fillId="0" borderId="5" xfId="0" applyFont="1" applyBorder="1" applyAlignment="1" applyProtection="1"/>
    <xf numFmtId="0" fontId="0" fillId="0" borderId="1" xfId="0" applyFont="1" applyBorder="1" applyAlignment="1" applyProtection="1"/>
    <xf numFmtId="0" fontId="0" fillId="0" borderId="9" xfId="0" applyFont="1" applyBorder="1" applyAlignment="1" applyProtection="1"/>
    <xf numFmtId="0" fontId="21" fillId="0" borderId="0" xfId="0" applyFont="1" applyAlignment="1" applyProtection="1"/>
    <xf numFmtId="0" fontId="15" fillId="0" borderId="8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0" fontId="15" fillId="0" borderId="25" xfId="0" applyFont="1" applyBorder="1" applyAlignment="1" applyProtection="1">
      <alignment horizontal="center"/>
    </xf>
    <xf numFmtId="0" fontId="15" fillId="0" borderId="24" xfId="0" applyFont="1" applyBorder="1" applyAlignment="1" applyProtection="1">
      <alignment horizontal="center"/>
    </xf>
    <xf numFmtId="0" fontId="23" fillId="0" borderId="0" xfId="0" applyFont="1" applyAlignment="1" applyProtection="1">
      <alignment horizontal="right" vertical="center"/>
    </xf>
    <xf numFmtId="0" fontId="0" fillId="0" borderId="6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7" xfId="0" applyFont="1" applyBorder="1" applyAlignment="1" applyProtection="1"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0" fontId="16" fillId="0" borderId="27" xfId="0" applyFont="1" applyBorder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7" xfId="0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76200</xdr:rowOff>
    </xdr:from>
    <xdr:to>
      <xdr:col>2</xdr:col>
      <xdr:colOff>123825</xdr:colOff>
      <xdr:row>3</xdr:row>
      <xdr:rowOff>95250</xdr:rowOff>
    </xdr:to>
    <xdr:pic>
      <xdr:nvPicPr>
        <xdr:cNvPr id="17569" name="Picture 1" descr="PZF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</a:blip>
        <a:srcRect/>
        <a:stretch>
          <a:fillRect/>
        </a:stretch>
      </xdr:blipFill>
      <xdr:spPr bwMode="auto">
        <a:xfrm>
          <a:off x="180975" y="76200"/>
          <a:ext cx="3619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workbookViewId="0">
      <selection activeCell="N28" sqref="N28"/>
    </sheetView>
  </sheetViews>
  <sheetFormatPr defaultRowHeight="13.2" x14ac:dyDescent="0.25"/>
  <cols>
    <col min="1" max="1" width="2.5546875" customWidth="1"/>
    <col min="2" max="2" width="3.6640625" customWidth="1"/>
    <col min="3" max="5" width="5.6640625" customWidth="1"/>
    <col min="6" max="6" width="3.109375" customWidth="1"/>
    <col min="7" max="7" width="5.109375" customWidth="1"/>
    <col min="8" max="8" width="16.6640625" customWidth="1"/>
    <col min="9" max="9" width="5.6640625" customWidth="1"/>
    <col min="10" max="10" width="7.6640625" customWidth="1"/>
    <col min="11" max="11" width="5.6640625" customWidth="1"/>
    <col min="12" max="12" width="7.6640625" customWidth="1"/>
    <col min="13" max="13" width="5.6640625" customWidth="1"/>
    <col min="14" max="14" width="7.6640625" customWidth="1"/>
  </cols>
  <sheetData>
    <row r="1" spans="1:14" ht="7.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3.8" x14ac:dyDescent="0.25">
      <c r="A3" s="7"/>
      <c r="B3" s="7"/>
      <c r="C3" s="7"/>
      <c r="D3" s="78" t="s">
        <v>14</v>
      </c>
      <c r="E3" s="106"/>
      <c r="F3" s="106"/>
      <c r="G3" s="106"/>
      <c r="H3" s="106"/>
      <c r="I3" s="106"/>
      <c r="J3" s="106"/>
      <c r="K3" s="106"/>
      <c r="L3" s="106"/>
      <c r="M3" s="76"/>
      <c r="N3" s="7"/>
    </row>
    <row r="4" spans="1:14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7.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ht="13.8" x14ac:dyDescent="0.25">
      <c r="A6" s="77" t="s">
        <v>107</v>
      </c>
      <c r="B6" s="78"/>
      <c r="C6" s="78"/>
      <c r="D6" s="78"/>
      <c r="E6" s="78"/>
      <c r="F6" s="78"/>
      <c r="G6" s="78"/>
      <c r="H6" s="78"/>
      <c r="I6" s="107"/>
      <c r="J6" s="107"/>
      <c r="K6" s="107"/>
      <c r="L6" s="107"/>
      <c r="M6" s="107"/>
      <c r="N6" s="108"/>
    </row>
    <row r="7" spans="1:14" ht="13.8" x14ac:dyDescent="0.25">
      <c r="A7" s="77" t="s">
        <v>106</v>
      </c>
      <c r="B7" s="78"/>
      <c r="C7" s="78"/>
      <c r="D7" s="78"/>
      <c r="E7" s="78"/>
      <c r="F7" s="78"/>
      <c r="G7" s="78"/>
      <c r="H7" s="78"/>
      <c r="I7" s="107"/>
      <c r="J7" s="107"/>
      <c r="K7" s="107"/>
      <c r="L7" s="107"/>
      <c r="M7" s="107"/>
      <c r="N7" s="108"/>
    </row>
    <row r="8" spans="1:14" ht="7.5" customHeight="1" x14ac:dyDescent="0.25">
      <c r="A8" s="35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3"/>
    </row>
    <row r="9" spans="1:14" ht="13.8" x14ac:dyDescent="0.3">
      <c r="A9" s="5" t="s">
        <v>15</v>
      </c>
      <c r="B9" s="6"/>
      <c r="C9" s="39"/>
      <c r="D9" s="39"/>
      <c r="E9" s="39"/>
      <c r="F9" s="39"/>
      <c r="G9" s="39"/>
      <c r="H9" s="39"/>
      <c r="I9" s="39"/>
      <c r="J9" s="79" t="s">
        <v>16</v>
      </c>
      <c r="K9" s="80"/>
      <c r="L9" s="45" t="s">
        <v>17</v>
      </c>
      <c r="M9" s="73"/>
      <c r="N9" s="44"/>
    </row>
    <row r="10" spans="1:14" ht="13.95" customHeight="1" x14ac:dyDescent="0.25">
      <c r="A10" s="81"/>
      <c r="B10" s="82"/>
      <c r="C10" s="82"/>
      <c r="D10" s="82"/>
      <c r="E10" s="82"/>
      <c r="F10" s="82"/>
      <c r="G10" s="82"/>
      <c r="H10" s="82"/>
      <c r="I10" s="83"/>
      <c r="J10" s="170"/>
      <c r="K10" s="171"/>
      <c r="L10" s="46"/>
      <c r="M10" s="46"/>
      <c r="N10" s="47"/>
    </row>
    <row r="11" spans="1:14" ht="13.2" customHeight="1" x14ac:dyDescent="0.25">
      <c r="A11" s="101"/>
      <c r="B11" s="102"/>
      <c r="C11" s="102"/>
      <c r="D11" s="102"/>
      <c r="E11" s="102"/>
      <c r="F11" s="102"/>
      <c r="G11" s="102"/>
      <c r="H11" s="102"/>
      <c r="I11" s="103"/>
      <c r="J11" s="170"/>
      <c r="K11" s="171"/>
      <c r="L11" s="48" t="s">
        <v>1</v>
      </c>
      <c r="M11" s="49" t="s">
        <v>2</v>
      </c>
      <c r="N11" s="49" t="s">
        <v>0</v>
      </c>
    </row>
    <row r="12" spans="1:14" ht="15.6" x14ac:dyDescent="0.25">
      <c r="A12" s="81"/>
      <c r="B12" s="82"/>
      <c r="C12" s="82"/>
      <c r="D12" s="82"/>
      <c r="E12" s="82"/>
      <c r="F12" s="82"/>
      <c r="G12" s="82"/>
      <c r="H12" s="82"/>
      <c r="I12" s="83"/>
      <c r="J12" s="170"/>
      <c r="K12" s="171"/>
      <c r="L12" s="27"/>
      <c r="M12" s="27"/>
      <c r="N12" s="27"/>
    </row>
    <row r="13" spans="1:14" ht="6.45" customHeight="1" x14ac:dyDescent="0.25">
      <c r="A13" s="50"/>
      <c r="B13" s="46"/>
      <c r="C13" s="46"/>
      <c r="D13" s="46"/>
      <c r="E13" s="46"/>
      <c r="F13" s="46"/>
      <c r="G13" s="46"/>
      <c r="H13" s="46"/>
      <c r="I13" s="46"/>
      <c r="J13" s="28"/>
      <c r="K13" s="26"/>
      <c r="L13" s="51"/>
      <c r="M13" s="52"/>
      <c r="N13" s="52"/>
    </row>
    <row r="14" spans="1:14" ht="13.8" x14ac:dyDescent="0.3">
      <c r="A14" s="29" t="s">
        <v>18</v>
      </c>
      <c r="B14" s="30"/>
      <c r="C14" s="53"/>
      <c r="D14" s="29" t="s">
        <v>19</v>
      </c>
      <c r="E14" s="54"/>
      <c r="F14" s="54"/>
      <c r="G14" s="54"/>
      <c r="H14" s="54"/>
      <c r="I14" s="54"/>
      <c r="J14" s="55"/>
      <c r="K14" s="55"/>
      <c r="L14" s="54"/>
      <c r="M14" s="54"/>
      <c r="N14" s="53"/>
    </row>
    <row r="15" spans="1:14" ht="13.2" customHeight="1" x14ac:dyDescent="0.25">
      <c r="A15" s="84"/>
      <c r="B15" s="85"/>
      <c r="C15" s="86"/>
      <c r="D15" s="166"/>
      <c r="E15" s="167"/>
      <c r="F15" s="167"/>
      <c r="G15" s="167"/>
      <c r="H15" s="167"/>
      <c r="I15" s="167"/>
      <c r="J15" s="167"/>
      <c r="K15" s="167"/>
      <c r="L15" s="167"/>
      <c r="M15" s="167"/>
      <c r="N15" s="168"/>
    </row>
    <row r="16" spans="1:14" ht="13.2" customHeight="1" x14ac:dyDescent="0.25">
      <c r="A16" s="87"/>
      <c r="B16" s="85"/>
      <c r="C16" s="86"/>
      <c r="D16" s="166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ht="13.2" customHeight="1" x14ac:dyDescent="0.25">
      <c r="A17" s="87"/>
      <c r="B17" s="85"/>
      <c r="C17" s="86"/>
      <c r="D17" s="169"/>
      <c r="E17" s="167"/>
      <c r="F17" s="167"/>
      <c r="G17" s="167"/>
      <c r="H17" s="167"/>
      <c r="I17" s="167"/>
      <c r="J17" s="167"/>
      <c r="K17" s="167"/>
      <c r="L17" s="167"/>
      <c r="M17" s="167"/>
      <c r="N17" s="168"/>
    </row>
    <row r="18" spans="1:14" ht="6.45" customHeight="1" x14ac:dyDescent="0.25">
      <c r="A18" s="56"/>
      <c r="B18" s="55"/>
      <c r="C18" s="57"/>
      <c r="D18" s="50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1:14" ht="13.8" x14ac:dyDescent="0.3">
      <c r="A19" s="29" t="s">
        <v>20</v>
      </c>
      <c r="B19" s="30"/>
      <c r="C19" s="54"/>
      <c r="D19" s="54"/>
      <c r="E19" s="54"/>
      <c r="F19" s="54"/>
      <c r="G19" s="54"/>
      <c r="H19" s="54"/>
      <c r="I19" s="53"/>
      <c r="J19" s="58" t="s">
        <v>105</v>
      </c>
      <c r="K19" s="53"/>
      <c r="L19" s="29" t="s">
        <v>21</v>
      </c>
      <c r="M19" s="54"/>
      <c r="N19" s="53"/>
    </row>
    <row r="20" spans="1:14" ht="13.2" customHeight="1" x14ac:dyDescent="0.25">
      <c r="A20" s="163"/>
      <c r="B20" s="164"/>
      <c r="C20" s="164"/>
      <c r="D20" s="164"/>
      <c r="E20" s="164"/>
      <c r="F20" s="164"/>
      <c r="G20" s="164"/>
      <c r="H20" s="164"/>
      <c r="I20" s="165"/>
      <c r="J20" s="161"/>
      <c r="K20" s="162"/>
      <c r="L20" s="88"/>
      <c r="M20" s="89"/>
      <c r="N20" s="90"/>
    </row>
    <row r="21" spans="1:14" ht="15" customHeight="1" x14ac:dyDescent="0.25">
      <c r="A21" s="163"/>
      <c r="B21" s="164"/>
      <c r="C21" s="164"/>
      <c r="D21" s="164"/>
      <c r="E21" s="164"/>
      <c r="F21" s="164"/>
      <c r="G21" s="164"/>
      <c r="H21" s="164"/>
      <c r="I21" s="165"/>
      <c r="J21" s="161"/>
      <c r="K21" s="162"/>
      <c r="L21" s="88"/>
      <c r="M21" s="89"/>
      <c r="N21" s="90"/>
    </row>
    <row r="22" spans="1:14" ht="6.45" customHeight="1" x14ac:dyDescent="0.25">
      <c r="A22" s="35"/>
      <c r="B22" s="34"/>
      <c r="C22" s="34"/>
      <c r="D22" s="34"/>
      <c r="E22" s="34"/>
      <c r="F22" s="34"/>
      <c r="G22" s="34"/>
      <c r="H22" s="34"/>
      <c r="I22" s="33"/>
      <c r="J22" s="114" t="s">
        <v>104</v>
      </c>
      <c r="K22" s="115"/>
      <c r="L22" s="35"/>
      <c r="M22" s="34"/>
      <c r="N22" s="33"/>
    </row>
    <row r="23" spans="1:14" ht="6.45" customHeight="1" thickBot="1" x14ac:dyDescent="0.3">
      <c r="A23" s="18"/>
      <c r="B23" s="18"/>
      <c r="C23" s="18"/>
      <c r="D23" s="18"/>
      <c r="E23" s="18"/>
      <c r="F23" s="18"/>
      <c r="G23" s="18"/>
      <c r="H23" s="18"/>
      <c r="I23" s="16"/>
      <c r="J23" s="16"/>
      <c r="K23" s="16"/>
      <c r="L23" s="16"/>
      <c r="M23" s="16"/>
      <c r="N23" s="16"/>
    </row>
    <row r="24" spans="1:14" x14ac:dyDescent="0.25">
      <c r="A24" s="91" t="s">
        <v>22</v>
      </c>
      <c r="B24" s="92"/>
      <c r="C24" s="92"/>
      <c r="D24" s="92"/>
      <c r="E24" s="92"/>
      <c r="F24" s="92"/>
      <c r="G24" s="92"/>
      <c r="H24" s="92"/>
      <c r="I24" s="116" t="s">
        <v>103</v>
      </c>
      <c r="J24" s="117"/>
      <c r="K24" s="116" t="s">
        <v>102</v>
      </c>
      <c r="L24" s="117"/>
      <c r="M24" s="116" t="s">
        <v>101</v>
      </c>
      <c r="N24" s="117"/>
    </row>
    <row r="25" spans="1:14" x14ac:dyDescent="0.25">
      <c r="A25" s="93"/>
      <c r="B25" s="94"/>
      <c r="C25" s="94"/>
      <c r="D25" s="94"/>
      <c r="E25" s="94"/>
      <c r="F25" s="94"/>
      <c r="G25" s="94"/>
      <c r="H25" s="94"/>
      <c r="I25" s="104" t="s">
        <v>100</v>
      </c>
      <c r="J25" s="105"/>
      <c r="K25" s="104" t="s">
        <v>99</v>
      </c>
      <c r="L25" s="105"/>
      <c r="M25" s="104" t="s">
        <v>98</v>
      </c>
      <c r="N25" s="105"/>
    </row>
    <row r="26" spans="1:14" ht="22.2" customHeight="1" x14ac:dyDescent="0.25">
      <c r="A26" s="8" t="s">
        <v>97</v>
      </c>
      <c r="B26" s="9"/>
      <c r="C26" s="10"/>
      <c r="D26" s="10"/>
      <c r="E26" s="10"/>
      <c r="F26" s="10"/>
      <c r="G26" s="10"/>
      <c r="H26" s="43"/>
      <c r="I26" s="66">
        <v>29</v>
      </c>
      <c r="J26" s="153" t="str">
        <f>IF(J10="MŁ-A-CM",VLOOKUP($A$15,#REF!,6,FALSE),"")</f>
        <v/>
      </c>
      <c r="K26" s="66">
        <v>33</v>
      </c>
      <c r="L26" s="153"/>
      <c r="M26" s="66">
        <v>35</v>
      </c>
      <c r="N26" s="153" t="str">
        <f>IF(J10="MŁ-C-HP",VLOOKUP($A$15,#REF!,6,FALSE),"")</f>
        <v/>
      </c>
    </row>
    <row r="27" spans="1:14" ht="22.2" customHeight="1" x14ac:dyDescent="0.25">
      <c r="A27" s="11"/>
      <c r="B27" s="9" t="s">
        <v>96</v>
      </c>
      <c r="C27" s="10"/>
      <c r="D27" s="10"/>
      <c r="E27" s="10"/>
      <c r="F27" s="10"/>
      <c r="G27" s="10"/>
      <c r="H27" s="10"/>
      <c r="I27" s="62">
        <v>16</v>
      </c>
      <c r="J27" s="154" t="str">
        <f>IF(J10="MŁ-A-CM",VLOOKUP($A$15,#REF!,7,FALSE),"")</f>
        <v/>
      </c>
      <c r="K27" s="62">
        <v>16</v>
      </c>
      <c r="L27" s="156"/>
      <c r="M27" s="62">
        <v>16</v>
      </c>
      <c r="N27" s="154" t="str">
        <f>IF(J10="MŁ-C-HP",VLOOKUP($A$15,#REF!,7,FALSE),"")</f>
        <v/>
      </c>
    </row>
    <row r="28" spans="1:14" ht="22.2" customHeight="1" x14ac:dyDescent="0.25">
      <c r="A28" s="11"/>
      <c r="B28" s="9" t="s">
        <v>95</v>
      </c>
      <c r="C28" s="10"/>
      <c r="D28" s="10"/>
      <c r="E28" s="10"/>
      <c r="F28" s="10"/>
      <c r="G28" s="10"/>
      <c r="H28" s="10"/>
      <c r="I28" s="62">
        <v>5</v>
      </c>
      <c r="J28" s="154" t="str">
        <f>IF(J10="MŁ-A-CM",VLOOKUP($A$15,#REF!,8,FALSE),"")</f>
        <v/>
      </c>
      <c r="K28" s="62">
        <v>5</v>
      </c>
      <c r="L28" s="156"/>
      <c r="M28" s="62">
        <v>5</v>
      </c>
      <c r="N28" s="154" t="str">
        <f>IF(J10="MŁ-C-HP",VLOOKUP($A$15,#REF!,8,FALSE),"")</f>
        <v/>
      </c>
    </row>
    <row r="29" spans="1:14" ht="22.2" customHeight="1" x14ac:dyDescent="0.25">
      <c r="A29" s="11"/>
      <c r="B29" s="9" t="s">
        <v>94</v>
      </c>
      <c r="C29" s="10"/>
      <c r="D29" s="10"/>
      <c r="E29" s="10"/>
      <c r="F29" s="10"/>
      <c r="G29" s="10"/>
      <c r="H29" s="10"/>
      <c r="I29" s="62">
        <v>8</v>
      </c>
      <c r="J29" s="154" t="str">
        <f>IF(J10="MŁ-A-CM",VLOOKUP($A$15,#REF!,9,FALSE),"")</f>
        <v/>
      </c>
      <c r="K29" s="62">
        <v>12</v>
      </c>
      <c r="L29" s="156"/>
      <c r="M29" s="62">
        <v>14</v>
      </c>
      <c r="N29" s="154" t="str">
        <f>IF(J10="MŁ-C-HP",VLOOKUP($A$15,#REF!,9,FALSE),"")</f>
        <v/>
      </c>
    </row>
    <row r="30" spans="1:14" ht="22.2" customHeight="1" x14ac:dyDescent="0.25">
      <c r="A30" s="8" t="s">
        <v>93</v>
      </c>
      <c r="B30" s="9"/>
      <c r="C30" s="10"/>
      <c r="D30" s="10"/>
      <c r="E30" s="10"/>
      <c r="F30" s="10"/>
      <c r="G30" s="10"/>
      <c r="H30" s="10"/>
      <c r="I30" s="66">
        <v>26</v>
      </c>
      <c r="J30" s="153" t="str">
        <f>IF(J10="MŁ-A-CM",VLOOKUP($A$15,#REF!,10,FALSE),"")</f>
        <v/>
      </c>
      <c r="K30" s="66">
        <v>32</v>
      </c>
      <c r="L30" s="157"/>
      <c r="M30" s="66">
        <v>35</v>
      </c>
      <c r="N30" s="153" t="str">
        <f>IF(J10="MŁ-C-HP",VLOOKUP($A$15,#REF!,10,FALSE),"")</f>
        <v/>
      </c>
    </row>
    <row r="31" spans="1:14" ht="22.2" customHeight="1" x14ac:dyDescent="0.25">
      <c r="A31" s="11"/>
      <c r="B31" s="9" t="s">
        <v>92</v>
      </c>
      <c r="C31" s="10"/>
      <c r="D31" s="10"/>
      <c r="E31" s="10"/>
      <c r="F31" s="10"/>
      <c r="G31" s="10"/>
      <c r="H31" s="10"/>
      <c r="I31" s="62">
        <v>22</v>
      </c>
      <c r="J31" s="154" t="str">
        <f>IF(J10="MŁ-A-CM",VLOOKUP($A$15,#REF!,11,FALSE),"")</f>
        <v/>
      </c>
      <c r="K31" s="62">
        <v>22</v>
      </c>
      <c r="L31" s="156"/>
      <c r="M31" s="62">
        <v>22</v>
      </c>
      <c r="N31" s="154" t="str">
        <f>IF(J10="MŁ-C-HP",VLOOKUP($A$15,#REF!,11,FALSE),"")</f>
        <v/>
      </c>
    </row>
    <row r="32" spans="1:14" ht="22.2" customHeight="1" x14ac:dyDescent="0.25">
      <c r="A32" s="11"/>
      <c r="B32" s="9" t="s">
        <v>91</v>
      </c>
      <c r="C32" s="10"/>
      <c r="D32" s="10"/>
      <c r="E32" s="10"/>
      <c r="F32" s="10"/>
      <c r="G32" s="10"/>
      <c r="H32" s="10"/>
      <c r="I32" s="62">
        <v>4</v>
      </c>
      <c r="J32" s="154" t="str">
        <f>IF(J10="MŁ-A-CM",VLOOKUP($A$15,#REF!,12,FALSE),"")</f>
        <v/>
      </c>
      <c r="K32" s="62">
        <v>10</v>
      </c>
      <c r="L32" s="156"/>
      <c r="M32" s="62">
        <v>13</v>
      </c>
      <c r="N32" s="154" t="str">
        <f>IF(J10="MŁ-C-HP",VLOOKUP($A$15,#REF!,12,FALSE),"")</f>
        <v/>
      </c>
    </row>
    <row r="33" spans="1:14" ht="22.2" customHeight="1" x14ac:dyDescent="0.25">
      <c r="A33" s="8" t="s">
        <v>90</v>
      </c>
      <c r="B33" s="9"/>
      <c r="C33" s="10"/>
      <c r="D33" s="10"/>
      <c r="E33" s="10"/>
      <c r="F33" s="10"/>
      <c r="G33" s="10"/>
      <c r="H33" s="10"/>
      <c r="I33" s="66">
        <v>20</v>
      </c>
      <c r="J33" s="153" t="str">
        <f>IF(J10="MŁ-A-CM",VLOOKUP($A$15,#REF!,13,FALSE),"")</f>
        <v/>
      </c>
      <c r="K33" s="66">
        <v>20</v>
      </c>
      <c r="L33" s="157"/>
      <c r="M33" s="66">
        <v>20</v>
      </c>
      <c r="N33" s="153" t="str">
        <f>IF(J10="MŁ-C-HP",VLOOKUP($A$15,#REF!,13,FALSE),"")</f>
        <v/>
      </c>
    </row>
    <row r="34" spans="1:14" ht="22.2" customHeight="1" x14ac:dyDescent="0.25">
      <c r="A34" s="8"/>
      <c r="B34" s="9" t="s">
        <v>89</v>
      </c>
      <c r="C34" s="10"/>
      <c r="D34" s="10"/>
      <c r="E34" s="10"/>
      <c r="F34" s="10"/>
      <c r="G34" s="10"/>
      <c r="H34" s="10"/>
      <c r="I34" s="62">
        <v>15</v>
      </c>
      <c r="J34" s="154" t="str">
        <f>IF(J10="MŁ-A-CM",VLOOKUP($A$15,#REF!,14,FALSE),"")</f>
        <v/>
      </c>
      <c r="K34" s="62">
        <v>9</v>
      </c>
      <c r="L34" s="156"/>
      <c r="M34" s="62">
        <v>6</v>
      </c>
      <c r="N34" s="154" t="str">
        <f>IF(J10="MŁ-C-HP",VLOOKUP($A$15,#REF!,14,FALSE),"")</f>
        <v/>
      </c>
    </row>
    <row r="35" spans="1:14" ht="22.2" customHeight="1" x14ac:dyDescent="0.25">
      <c r="A35" s="8"/>
      <c r="B35" s="9" t="s">
        <v>88</v>
      </c>
      <c r="C35" s="10"/>
      <c r="D35" s="10"/>
      <c r="E35" s="10"/>
      <c r="F35" s="10"/>
      <c r="G35" s="10"/>
      <c r="H35" s="10"/>
      <c r="I35" s="62">
        <v>5</v>
      </c>
      <c r="J35" s="154" t="str">
        <f>IF(J10="MŁ-A-CM",VLOOKUP($A$15,#REF!,15,FALSE),"")</f>
        <v/>
      </c>
      <c r="K35" s="62">
        <v>11</v>
      </c>
      <c r="L35" s="156"/>
      <c r="M35" s="62">
        <v>14</v>
      </c>
      <c r="N35" s="154" t="str">
        <f>IF(J10="MŁ-C-HP",VLOOKUP($A$15,#REF!,15,FALSE),"")</f>
        <v/>
      </c>
    </row>
    <row r="36" spans="1:14" ht="22.2" customHeight="1" x14ac:dyDescent="0.25">
      <c r="A36" s="8" t="s">
        <v>87</v>
      </c>
      <c r="B36" s="9"/>
      <c r="C36" s="10"/>
      <c r="D36" s="10"/>
      <c r="E36" s="10"/>
      <c r="F36" s="10"/>
      <c r="G36" s="10"/>
      <c r="H36" s="10"/>
      <c r="I36" s="66">
        <v>25</v>
      </c>
      <c r="J36" s="153" t="str">
        <f>IF(J10="MŁ-A-CM",VLOOKUP($A$15,#REF!,16,FALSE),"")</f>
        <v/>
      </c>
      <c r="K36" s="66">
        <v>15</v>
      </c>
      <c r="L36" s="157"/>
      <c r="M36" s="67">
        <v>10</v>
      </c>
      <c r="N36" s="153" t="str">
        <f>IF(J10="MŁ-C-HP",VLOOKUP($A$15,#REF!,16,FALSE),"")</f>
        <v/>
      </c>
    </row>
    <row r="37" spans="1:14" ht="22.2" customHeight="1" x14ac:dyDescent="0.25">
      <c r="A37" s="8"/>
      <c r="B37" s="9" t="s">
        <v>86</v>
      </c>
      <c r="C37" s="10"/>
      <c r="D37" s="10"/>
      <c r="E37" s="10"/>
      <c r="F37" s="10"/>
      <c r="G37" s="10"/>
      <c r="H37" s="10"/>
      <c r="I37" s="62">
        <v>10</v>
      </c>
      <c r="J37" s="154" t="str">
        <f>IF(J10="MŁ-A-CM",VLOOKUP($A$15,#REF!,17,FALSE),"")</f>
        <v/>
      </c>
      <c r="K37" s="62">
        <v>5</v>
      </c>
      <c r="L37" s="156"/>
      <c r="M37" s="63"/>
      <c r="N37" s="158" t="str">
        <f>IF(J10="MŁ-C-HP",VLOOKUP($A$15,#REF!,17,FALSE),"")</f>
        <v/>
      </c>
    </row>
    <row r="38" spans="1:14" ht="22.2" customHeight="1" x14ac:dyDescent="0.25">
      <c r="A38" s="8"/>
      <c r="B38" s="9" t="s">
        <v>85</v>
      </c>
      <c r="C38" s="10"/>
      <c r="D38" s="10"/>
      <c r="E38" s="10"/>
      <c r="F38" s="10"/>
      <c r="G38" s="10"/>
      <c r="H38" s="10"/>
      <c r="I38" s="62">
        <v>10</v>
      </c>
      <c r="J38" s="154" t="str">
        <f>IF(J10="MŁ-A-CM",VLOOKUP($A$15,#REF!,18,FALSE),"")</f>
        <v/>
      </c>
      <c r="K38" s="62">
        <v>5</v>
      </c>
      <c r="L38" s="156"/>
      <c r="M38" s="64">
        <v>10</v>
      </c>
      <c r="N38" s="159"/>
    </row>
    <row r="39" spans="1:14" ht="22.2" customHeight="1" x14ac:dyDescent="0.25">
      <c r="A39" s="8"/>
      <c r="B39" s="9" t="s">
        <v>84</v>
      </c>
      <c r="C39" s="10"/>
      <c r="D39" s="10"/>
      <c r="E39" s="10"/>
      <c r="F39" s="10"/>
      <c r="G39" s="10"/>
      <c r="H39" s="10"/>
      <c r="I39" s="62">
        <v>5</v>
      </c>
      <c r="J39" s="154" t="str">
        <f>IF(J10="MŁ-A-CM",VLOOKUP($A$15,#REF!,19,FALSE),"")</f>
        <v/>
      </c>
      <c r="K39" s="62">
        <v>5</v>
      </c>
      <c r="L39" s="156"/>
      <c r="M39" s="65"/>
      <c r="N39" s="160"/>
    </row>
    <row r="40" spans="1:14" ht="22.2" customHeight="1" thickBot="1" x14ac:dyDescent="0.3">
      <c r="A40" s="11" t="s">
        <v>23</v>
      </c>
      <c r="B40" s="9"/>
      <c r="C40" s="9"/>
      <c r="D40" s="9"/>
      <c r="E40" s="9"/>
      <c r="F40" s="9"/>
      <c r="G40" s="9"/>
      <c r="H40" s="9"/>
      <c r="I40" s="68">
        <v>100</v>
      </c>
      <c r="J40" s="155" t="str">
        <f>IFERROR((J26+J30+J33+J36),"")</f>
        <v/>
      </c>
      <c r="K40" s="68">
        <v>100</v>
      </c>
      <c r="L40" s="155"/>
      <c r="M40" s="69">
        <v>100</v>
      </c>
      <c r="N40" s="155" t="str">
        <f>IFERROR((N26+N30+N33+N36),"")</f>
        <v/>
      </c>
    </row>
    <row r="41" spans="1:14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x14ac:dyDescent="0.25">
      <c r="A42" s="59" t="s">
        <v>8</v>
      </c>
      <c r="B42" s="59"/>
      <c r="C42" s="97" t="s">
        <v>9</v>
      </c>
      <c r="D42" s="97"/>
      <c r="E42" s="97"/>
      <c r="F42" s="71"/>
      <c r="G42" s="16"/>
      <c r="H42" s="98" t="s">
        <v>24</v>
      </c>
      <c r="I42" s="109"/>
      <c r="J42" s="109"/>
      <c r="K42" s="110"/>
      <c r="L42" s="135"/>
      <c r="M42" s="136"/>
      <c r="N42" s="137"/>
    </row>
    <row r="43" spans="1:14" x14ac:dyDescent="0.25">
      <c r="A43" s="59"/>
      <c r="B43" s="59"/>
      <c r="C43" s="72" t="s">
        <v>13</v>
      </c>
      <c r="D43" s="72" t="s">
        <v>12</v>
      </c>
      <c r="E43" s="72" t="s">
        <v>25</v>
      </c>
      <c r="F43" s="71"/>
      <c r="G43" s="16"/>
      <c r="H43" s="99" t="s">
        <v>26</v>
      </c>
      <c r="I43" s="111"/>
      <c r="J43" s="111"/>
      <c r="K43" s="112"/>
      <c r="L43" s="138"/>
      <c r="M43" s="139"/>
      <c r="N43" s="140"/>
    </row>
    <row r="44" spans="1:14" x14ac:dyDescent="0.25">
      <c r="A44" s="60" t="s">
        <v>64</v>
      </c>
      <c r="B44" s="60"/>
      <c r="C44" s="61" t="s">
        <v>27</v>
      </c>
      <c r="D44" s="61" t="s">
        <v>28</v>
      </c>
      <c r="E44" s="61" t="s">
        <v>83</v>
      </c>
      <c r="F44" s="13"/>
      <c r="G44" s="16"/>
      <c r="H44" s="40"/>
      <c r="I44" s="74"/>
      <c r="J44" s="74"/>
      <c r="K44" s="75"/>
      <c r="L44" s="141"/>
      <c r="M44" s="142"/>
      <c r="N44" s="143"/>
    </row>
    <row r="45" spans="1:14" x14ac:dyDescent="0.25">
      <c r="A45" s="60" t="s">
        <v>3</v>
      </c>
      <c r="B45" s="60"/>
      <c r="C45" s="61" t="s">
        <v>82</v>
      </c>
      <c r="D45" s="61" t="s">
        <v>81</v>
      </c>
      <c r="E45" s="61" t="s">
        <v>80</v>
      </c>
      <c r="F45" s="13"/>
      <c r="G45" s="16"/>
      <c r="H45" s="95" t="s">
        <v>29</v>
      </c>
      <c r="I45" s="111"/>
      <c r="J45" s="111"/>
      <c r="K45" s="112"/>
      <c r="L45" s="144"/>
      <c r="M45" s="145"/>
      <c r="N45" s="146"/>
    </row>
    <row r="46" spans="1:14" x14ac:dyDescent="0.25">
      <c r="A46" s="60" t="s">
        <v>66</v>
      </c>
      <c r="B46" s="60"/>
      <c r="C46" s="61" t="s">
        <v>81</v>
      </c>
      <c r="D46" s="61" t="s">
        <v>80</v>
      </c>
      <c r="E46" s="61" t="s">
        <v>79</v>
      </c>
      <c r="F46" s="13"/>
      <c r="G46" s="16"/>
      <c r="H46" s="40"/>
      <c r="I46" s="74"/>
      <c r="J46" s="74"/>
      <c r="K46" s="75"/>
      <c r="L46" s="147"/>
      <c r="M46" s="148"/>
      <c r="N46" s="149"/>
    </row>
    <row r="47" spans="1:14" x14ac:dyDescent="0.25">
      <c r="A47" s="60" t="s">
        <v>4</v>
      </c>
      <c r="B47" s="60"/>
      <c r="C47" s="61" t="s">
        <v>80</v>
      </c>
      <c r="D47" s="61" t="s">
        <v>79</v>
      </c>
      <c r="E47" s="61" t="s">
        <v>78</v>
      </c>
      <c r="F47" s="13"/>
      <c r="G47" s="16"/>
      <c r="H47" s="95" t="s">
        <v>30</v>
      </c>
      <c r="I47" s="111"/>
      <c r="J47" s="111"/>
      <c r="K47" s="112"/>
      <c r="L47" s="150"/>
      <c r="M47" s="151"/>
      <c r="N47" s="152"/>
    </row>
    <row r="48" spans="1:14" x14ac:dyDescent="0.25">
      <c r="A48" s="60" t="s">
        <v>65</v>
      </c>
      <c r="B48" s="60"/>
      <c r="C48" s="61" t="s">
        <v>79</v>
      </c>
      <c r="D48" s="61" t="s">
        <v>78</v>
      </c>
      <c r="E48" s="61" t="s">
        <v>77</v>
      </c>
      <c r="F48" s="13"/>
      <c r="G48" s="16"/>
      <c r="H48" s="70"/>
      <c r="I48" s="70"/>
      <c r="J48" s="70"/>
      <c r="K48" s="16"/>
      <c r="L48" s="41"/>
      <c r="M48" s="41"/>
      <c r="N48" s="41"/>
    </row>
    <row r="49" spans="1:14" x14ac:dyDescent="0.25">
      <c r="A49" s="60" t="s">
        <v>5</v>
      </c>
      <c r="B49" s="60"/>
      <c r="C49" s="61" t="s">
        <v>76</v>
      </c>
      <c r="D49" s="61" t="s">
        <v>75</v>
      </c>
      <c r="E49" s="61" t="s">
        <v>74</v>
      </c>
      <c r="F49" s="13"/>
      <c r="G49" s="16"/>
      <c r="H49" s="14" t="s">
        <v>31</v>
      </c>
      <c r="I49" s="74"/>
      <c r="J49" s="74"/>
      <c r="K49" s="39"/>
      <c r="L49" s="42"/>
      <c r="M49" s="74"/>
      <c r="N49" s="75"/>
    </row>
    <row r="50" spans="1:14" x14ac:dyDescent="0.25">
      <c r="A50" s="60" t="s">
        <v>6</v>
      </c>
      <c r="B50" s="60"/>
      <c r="C50" s="61" t="s">
        <v>7</v>
      </c>
      <c r="D50" s="61" t="s">
        <v>10</v>
      </c>
      <c r="E50" s="61" t="s">
        <v>11</v>
      </c>
      <c r="F50" s="13"/>
      <c r="G50" s="16"/>
      <c r="H50" s="132"/>
      <c r="I50" s="133"/>
      <c r="J50" s="133"/>
      <c r="K50" s="120"/>
      <c r="L50" s="133"/>
      <c r="M50" s="133"/>
      <c r="N50" s="134"/>
    </row>
    <row r="51" spans="1:14" x14ac:dyDescent="0.25">
      <c r="A51" s="12"/>
      <c r="B51" s="12"/>
      <c r="C51" s="13"/>
      <c r="D51" s="13"/>
      <c r="E51" s="13"/>
      <c r="F51" s="13"/>
      <c r="G51" s="16"/>
      <c r="H51" s="132"/>
      <c r="I51" s="133"/>
      <c r="J51" s="133"/>
      <c r="K51" s="120"/>
      <c r="L51" s="133"/>
      <c r="M51" s="133"/>
      <c r="N51" s="134"/>
    </row>
    <row r="52" spans="1:14" x14ac:dyDescent="0.25">
      <c r="A52" s="1"/>
      <c r="B52" s="12"/>
      <c r="C52" s="13"/>
      <c r="D52" s="13"/>
      <c r="E52" s="13"/>
      <c r="F52" s="13"/>
      <c r="G52" s="16"/>
      <c r="H52" s="132"/>
      <c r="I52" s="133"/>
      <c r="J52" s="133"/>
      <c r="K52" s="120"/>
      <c r="L52" s="133"/>
      <c r="M52" s="133"/>
      <c r="N52" s="134"/>
    </row>
    <row r="53" spans="1:14" x14ac:dyDescent="0.25">
      <c r="A53" s="16"/>
      <c r="B53" s="16"/>
      <c r="C53" s="16"/>
      <c r="D53" s="16"/>
      <c r="E53" s="16"/>
      <c r="F53" s="16"/>
      <c r="G53" s="16"/>
      <c r="H53" s="119"/>
      <c r="I53" s="120"/>
      <c r="J53" s="120"/>
      <c r="K53" s="120"/>
      <c r="L53" s="120"/>
      <c r="M53" s="120"/>
      <c r="N53" s="121"/>
    </row>
    <row r="54" spans="1:14" x14ac:dyDescent="0.25">
      <c r="A54" s="15" t="s">
        <v>32</v>
      </c>
      <c r="B54" s="15"/>
      <c r="C54" s="16"/>
      <c r="D54" s="16"/>
      <c r="E54" s="16"/>
      <c r="F54" s="16"/>
      <c r="G54" s="16"/>
      <c r="H54" s="122"/>
      <c r="I54" s="123"/>
      <c r="J54" s="123"/>
      <c r="K54" s="123"/>
      <c r="L54" s="123"/>
      <c r="M54" s="123"/>
      <c r="N54" s="124"/>
    </row>
    <row r="55" spans="1:14" x14ac:dyDescent="0.25">
      <c r="A55" s="31"/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ht="13.8" x14ac:dyDescent="0.25">
      <c r="A56" s="78" t="s">
        <v>73</v>
      </c>
      <c r="B56" s="78"/>
      <c r="C56" s="78"/>
      <c r="D56" s="78"/>
      <c r="E56" s="78"/>
      <c r="F56" s="78"/>
      <c r="G56" s="78"/>
      <c r="H56" s="78"/>
      <c r="I56" s="113"/>
      <c r="J56" s="113"/>
      <c r="K56" s="113"/>
      <c r="L56" s="113"/>
      <c r="M56" s="113"/>
      <c r="N56" s="113"/>
    </row>
    <row r="57" spans="1:14" x14ac:dyDescent="0.25">
      <c r="A57" s="96" t="s">
        <v>33</v>
      </c>
      <c r="B57" s="96"/>
      <c r="C57" s="96"/>
      <c r="D57" s="96"/>
      <c r="E57" s="96"/>
      <c r="F57" s="96"/>
      <c r="G57" s="96"/>
      <c r="H57" s="96"/>
      <c r="I57" s="100"/>
      <c r="J57" s="100"/>
      <c r="K57" s="100"/>
      <c r="L57" s="100"/>
      <c r="M57" s="100"/>
      <c r="N57" s="100"/>
    </row>
    <row r="58" spans="1:14" ht="10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19.95" customHeight="1" x14ac:dyDescent="0.25">
      <c r="A59" s="128"/>
      <c r="B59" s="16"/>
      <c r="C59" s="17" t="s">
        <v>34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19.95" customHeight="1" x14ac:dyDescent="0.25">
      <c r="A60" s="128"/>
      <c r="B60" s="16"/>
      <c r="C60" s="17" t="s">
        <v>35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ht="19.95" customHeight="1" x14ac:dyDescent="0.25">
      <c r="A61" s="128"/>
      <c r="B61" s="16"/>
      <c r="C61" s="17" t="s">
        <v>36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ht="19.95" customHeight="1" x14ac:dyDescent="0.25">
      <c r="A62" s="128"/>
      <c r="B62" s="16"/>
      <c r="C62" s="17" t="s">
        <v>37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ht="19.95" customHeight="1" x14ac:dyDescent="0.25">
      <c r="A63" s="128"/>
      <c r="B63" s="16"/>
      <c r="C63" s="17" t="s">
        <v>38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ht="19.95" customHeight="1" x14ac:dyDescent="0.25">
      <c r="A64" s="128"/>
      <c r="B64" s="16"/>
      <c r="C64" s="17" t="s">
        <v>39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ht="19.95" customHeight="1" x14ac:dyDescent="0.25">
      <c r="A65" s="128"/>
      <c r="B65" s="16"/>
      <c r="C65" s="17" t="s">
        <v>40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ht="19.95" customHeight="1" x14ac:dyDescent="0.25">
      <c r="A66" s="128"/>
      <c r="B66" s="16"/>
      <c r="C66" s="17" t="s">
        <v>41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ht="19.95" customHeight="1" x14ac:dyDescent="0.25">
      <c r="A67" s="128"/>
      <c r="B67" s="16"/>
      <c r="C67" s="21" t="s">
        <v>42</v>
      </c>
      <c r="D67" s="16"/>
      <c r="E67" s="16"/>
      <c r="F67" s="16"/>
      <c r="G67" s="16"/>
      <c r="H67" s="16"/>
      <c r="I67" s="16"/>
      <c r="J67" s="16"/>
      <c r="K67" s="16"/>
      <c r="L67" s="16"/>
      <c r="M67" s="19"/>
      <c r="N67" s="19"/>
    </row>
    <row r="68" spans="1:14" ht="19.95" customHeight="1" x14ac:dyDescent="0.25">
      <c r="A68" s="128"/>
      <c r="B68" s="16"/>
      <c r="C68" s="21" t="s">
        <v>72</v>
      </c>
      <c r="D68" s="16"/>
      <c r="E68" s="16"/>
      <c r="F68" s="16"/>
      <c r="G68" s="16"/>
      <c r="H68" s="16"/>
      <c r="I68" s="16"/>
      <c r="J68" s="16"/>
      <c r="K68" s="118" t="s">
        <v>108</v>
      </c>
      <c r="L68" s="129"/>
      <c r="M68" s="130"/>
      <c r="N68" s="131"/>
    </row>
    <row r="69" spans="1:14" ht="19.95" customHeight="1" x14ac:dyDescent="0.25">
      <c r="A69" s="128"/>
      <c r="B69" s="16"/>
      <c r="C69" s="21" t="s">
        <v>43</v>
      </c>
      <c r="D69" s="16"/>
      <c r="E69" s="16"/>
      <c r="F69" s="16"/>
      <c r="G69" s="16"/>
      <c r="H69" s="16"/>
      <c r="I69" s="16"/>
      <c r="J69" s="16"/>
      <c r="K69" s="118" t="s">
        <v>108</v>
      </c>
      <c r="L69" s="129"/>
      <c r="M69" s="130"/>
      <c r="N69" s="131"/>
    </row>
    <row r="70" spans="1:14" ht="19.95" customHeight="1" x14ac:dyDescent="0.25">
      <c r="A70" s="128"/>
      <c r="B70" s="16"/>
      <c r="C70" s="21" t="s">
        <v>44</v>
      </c>
      <c r="D70" s="16"/>
      <c r="E70" s="16"/>
      <c r="F70" s="16"/>
      <c r="G70" s="16"/>
      <c r="H70" s="16"/>
      <c r="I70" s="16"/>
      <c r="J70" s="16"/>
      <c r="K70" s="118" t="s">
        <v>108</v>
      </c>
      <c r="L70" s="129"/>
      <c r="M70" s="130"/>
      <c r="N70" s="131"/>
    </row>
    <row r="71" spans="1:14" ht="19.95" customHeight="1" x14ac:dyDescent="0.25">
      <c r="A71" s="128"/>
      <c r="B71" s="16"/>
      <c r="C71" s="21" t="s">
        <v>45</v>
      </c>
      <c r="D71" s="16"/>
      <c r="E71" s="16"/>
      <c r="F71" s="16"/>
      <c r="G71" s="16"/>
      <c r="H71" s="16"/>
      <c r="I71" s="16"/>
      <c r="J71" s="16"/>
      <c r="K71" s="118" t="s">
        <v>108</v>
      </c>
      <c r="L71" s="129"/>
      <c r="M71" s="130"/>
      <c r="N71" s="131"/>
    </row>
    <row r="72" spans="1:14" ht="19.95" customHeight="1" x14ac:dyDescent="0.25">
      <c r="A72" s="128"/>
      <c r="B72" s="16"/>
      <c r="C72" s="17" t="s">
        <v>71</v>
      </c>
      <c r="D72" s="16"/>
      <c r="E72" s="16"/>
      <c r="F72" s="16"/>
      <c r="G72" s="16"/>
      <c r="H72" s="16"/>
      <c r="I72" s="16"/>
      <c r="J72" s="16"/>
      <c r="K72" s="16"/>
      <c r="L72" s="16"/>
      <c r="M72" s="18"/>
      <c r="N72" s="18"/>
    </row>
    <row r="73" spans="1:14" ht="19.95" customHeight="1" x14ac:dyDescent="0.25">
      <c r="A73" s="128"/>
      <c r="B73" s="16"/>
      <c r="C73" s="17" t="s">
        <v>70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ht="10.5" customHeight="1" x14ac:dyDescent="0.25">
      <c r="A74" s="18"/>
      <c r="B74" s="16"/>
      <c r="C74" s="17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22" t="s">
        <v>46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ht="19.95" customHeight="1" x14ac:dyDescent="0.25">
      <c r="A76" s="128"/>
      <c r="B76" s="16"/>
      <c r="C76" s="23" t="s">
        <v>47</v>
      </c>
      <c r="D76" s="24" t="s">
        <v>69</v>
      </c>
      <c r="E76" s="17" t="s">
        <v>49</v>
      </c>
      <c r="F76" s="16"/>
      <c r="G76" s="16"/>
      <c r="H76" s="16"/>
      <c r="I76" s="16"/>
      <c r="J76" s="18"/>
      <c r="K76" s="18"/>
      <c r="L76" s="18"/>
      <c r="M76" s="16"/>
      <c r="N76" s="16"/>
    </row>
    <row r="77" spans="1:14" ht="19.95" customHeight="1" x14ac:dyDescent="0.25">
      <c r="A77" s="128"/>
      <c r="B77" s="16"/>
      <c r="C77" s="23" t="s">
        <v>47</v>
      </c>
      <c r="D77" s="24" t="s">
        <v>68</v>
      </c>
      <c r="E77" s="17" t="s">
        <v>51</v>
      </c>
      <c r="F77" s="16"/>
      <c r="G77" s="16"/>
      <c r="H77" s="16"/>
      <c r="I77" s="16"/>
      <c r="J77" s="18"/>
      <c r="K77" s="18"/>
      <c r="L77" s="18"/>
      <c r="M77" s="16"/>
      <c r="N77" s="16"/>
    </row>
    <row r="78" spans="1:14" ht="19.95" customHeight="1" x14ac:dyDescent="0.25">
      <c r="A78" s="128"/>
      <c r="B78" s="16"/>
      <c r="C78" s="23" t="s">
        <v>52</v>
      </c>
      <c r="D78" s="24" t="s">
        <v>48</v>
      </c>
      <c r="E78" s="17" t="s">
        <v>54</v>
      </c>
      <c r="F78" s="16"/>
      <c r="G78" s="16"/>
      <c r="H78" s="16"/>
      <c r="I78" s="16"/>
      <c r="J78" s="18"/>
      <c r="K78" s="18"/>
      <c r="L78" s="18"/>
      <c r="M78" s="16"/>
      <c r="N78" s="16"/>
    </row>
    <row r="79" spans="1:14" ht="19.95" customHeight="1" x14ac:dyDescent="0.25">
      <c r="A79" s="128"/>
      <c r="B79" s="16"/>
      <c r="C79" s="23" t="s">
        <v>52</v>
      </c>
      <c r="D79" s="24" t="s">
        <v>50</v>
      </c>
      <c r="E79" s="17" t="s">
        <v>56</v>
      </c>
      <c r="F79" s="16"/>
      <c r="G79" s="16"/>
      <c r="H79" s="16"/>
      <c r="I79" s="16"/>
      <c r="J79" s="18"/>
      <c r="K79" s="20"/>
      <c r="L79" s="20"/>
      <c r="M79" s="16"/>
      <c r="N79" s="16"/>
    </row>
    <row r="80" spans="1:14" ht="19.95" customHeight="1" x14ac:dyDescent="0.25">
      <c r="A80" s="128"/>
      <c r="B80" s="16"/>
      <c r="C80" s="23" t="s">
        <v>57</v>
      </c>
      <c r="D80" s="24" t="s">
        <v>53</v>
      </c>
      <c r="E80" s="17" t="s">
        <v>58</v>
      </c>
      <c r="F80" s="16"/>
      <c r="G80" s="16"/>
      <c r="H80" s="16"/>
      <c r="I80" s="16"/>
      <c r="J80" s="18"/>
      <c r="K80" s="18"/>
      <c r="L80" s="18"/>
      <c r="M80" s="16"/>
      <c r="N80" s="16"/>
    </row>
    <row r="81" spans="1:14" ht="19.95" customHeight="1" x14ac:dyDescent="0.25">
      <c r="A81" s="128"/>
      <c r="B81" s="16"/>
      <c r="C81" s="23" t="s">
        <v>57</v>
      </c>
      <c r="D81" s="24" t="s">
        <v>55</v>
      </c>
      <c r="E81" s="16" t="s">
        <v>67</v>
      </c>
      <c r="F81" s="16"/>
      <c r="G81" s="16"/>
      <c r="H81" s="16"/>
      <c r="I81" s="16"/>
      <c r="J81" s="18"/>
      <c r="K81" s="18"/>
      <c r="L81" s="18"/>
      <c r="M81" s="16"/>
      <c r="N81" s="16"/>
    </row>
    <row r="82" spans="1:14" ht="10.5" customHeight="1" x14ac:dyDescent="0.25">
      <c r="A82" s="18"/>
      <c r="B82" s="16"/>
      <c r="C82" s="23"/>
      <c r="D82" s="24"/>
      <c r="E82" s="16"/>
      <c r="F82" s="16"/>
      <c r="G82" s="16"/>
      <c r="H82" s="16"/>
      <c r="I82" s="16"/>
      <c r="J82" s="18"/>
      <c r="K82" s="18"/>
      <c r="L82" s="18"/>
      <c r="M82" s="16"/>
      <c r="N82" s="16"/>
    </row>
    <row r="83" spans="1:14" x14ac:dyDescent="0.25">
      <c r="A83" s="32" t="s">
        <v>59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</row>
    <row r="85" spans="1:14" x14ac:dyDescent="0.25">
      <c r="A85" s="16"/>
      <c r="B85" s="126" t="s">
        <v>60</v>
      </c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</row>
    <row r="86" spans="1:14" x14ac:dyDescent="0.25">
      <c r="A86" s="16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</row>
    <row r="87" spans="1:14" x14ac:dyDescent="0.25">
      <c r="A87" s="16"/>
      <c r="B87" s="126" t="s">
        <v>60</v>
      </c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</row>
    <row r="88" spans="1:14" x14ac:dyDescent="0.25">
      <c r="A88" s="16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</row>
    <row r="89" spans="1:14" x14ac:dyDescent="0.25">
      <c r="A89" s="16"/>
      <c r="B89" s="126" t="s">
        <v>60</v>
      </c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40"/>
      <c r="B91" s="6" t="s">
        <v>61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8"/>
    </row>
    <row r="92" spans="1:14" x14ac:dyDescent="0.25">
      <c r="A92" s="119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1"/>
    </row>
    <row r="93" spans="1:14" x14ac:dyDescent="0.25">
      <c r="A93" s="119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1"/>
    </row>
    <row r="94" spans="1:14" x14ac:dyDescent="0.25">
      <c r="A94" s="122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4"/>
    </row>
    <row r="95" spans="1:14" x14ac:dyDescent="0.25">
      <c r="A95" s="18"/>
      <c r="B95" s="18"/>
      <c r="C95" s="18"/>
      <c r="D95" s="18"/>
      <c r="E95" s="18"/>
      <c r="F95" s="18"/>
      <c r="G95" s="18"/>
      <c r="H95" s="18"/>
      <c r="I95" s="16"/>
      <c r="J95" s="16"/>
      <c r="K95" s="16"/>
      <c r="L95" s="16"/>
      <c r="M95" s="16"/>
      <c r="N95" s="16"/>
    </row>
    <row r="96" spans="1:14" x14ac:dyDescent="0.25">
      <c r="A96" s="40"/>
      <c r="B96" s="6" t="s">
        <v>62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8"/>
    </row>
    <row r="97" spans="1:14" x14ac:dyDescent="0.25">
      <c r="A97" s="37"/>
      <c r="B97" s="25" t="s">
        <v>63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36"/>
    </row>
    <row r="98" spans="1:14" x14ac:dyDescent="0.25">
      <c r="A98" s="119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1"/>
    </row>
    <row r="99" spans="1:14" x14ac:dyDescent="0.25">
      <c r="A99" s="119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1"/>
    </row>
    <row r="100" spans="1:14" x14ac:dyDescent="0.25">
      <c r="A100" s="119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1"/>
    </row>
    <row r="101" spans="1:14" x14ac:dyDescent="0.25">
      <c r="A101" s="119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1"/>
    </row>
    <row r="102" spans="1:14" x14ac:dyDescent="0.25">
      <c r="A102" s="122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4"/>
    </row>
  </sheetData>
  <sheetProtection algorithmName="SHA-512" hashValue="7LJLX96vbtZfkNdBK1piE3lTPTpoHKigWMYxrGRFj5EduBF8nnzuwIGn2vKMcT7QoUvH9DcJvjmgqBZr6p9K+Q==" saltValue="ppG8e6A+rLV8fmnJoQ7b9g==" spinCount="100000" sheet="1" objects="1" scenarios="1" selectLockedCells="1"/>
  <mergeCells count="39">
    <mergeCell ref="N37:N39"/>
    <mergeCell ref="A57:N57"/>
    <mergeCell ref="A56:N56"/>
    <mergeCell ref="J22:K22"/>
    <mergeCell ref="A24:H25"/>
    <mergeCell ref="I24:J24"/>
    <mergeCell ref="K24:L24"/>
    <mergeCell ref="M24:N24"/>
    <mergeCell ref="I25:J25"/>
    <mergeCell ref="B89:N89"/>
    <mergeCell ref="L42:N43"/>
    <mergeCell ref="L44:N45"/>
    <mergeCell ref="L46:N47"/>
    <mergeCell ref="C42:E42"/>
    <mergeCell ref="H42:K42"/>
    <mergeCell ref="H43:K43"/>
    <mergeCell ref="H45:K45"/>
    <mergeCell ref="H47:K47"/>
    <mergeCell ref="B85:N85"/>
    <mergeCell ref="B87:N87"/>
    <mergeCell ref="L68:N68"/>
    <mergeCell ref="L69:N69"/>
    <mergeCell ref="L70:N70"/>
    <mergeCell ref="L71:N71"/>
    <mergeCell ref="K25:L25"/>
    <mergeCell ref="M25:N25"/>
    <mergeCell ref="J10:K12"/>
    <mergeCell ref="D3:L3"/>
    <mergeCell ref="A6:N6"/>
    <mergeCell ref="A7:N7"/>
    <mergeCell ref="J9:K9"/>
    <mergeCell ref="A10:I10"/>
    <mergeCell ref="A11:I11"/>
    <mergeCell ref="A12:I12"/>
    <mergeCell ref="J20:K21"/>
    <mergeCell ref="A15:C17"/>
    <mergeCell ref="D15:N17"/>
    <mergeCell ref="A20:I21"/>
    <mergeCell ref="L20:N21"/>
  </mergeCells>
  <pageMargins left="0.74803149606299213" right="0.51181102362204722" top="0.51181102362204722" bottom="0.39370078740157483" header="0.31496062992125984" footer="0.23622047244094491"/>
  <pageSetup paperSize="9" orientation="portrait" r:id="rId1"/>
  <headerFooter>
    <oddFooter>&amp;L&amp;"Calibri Light,Standardowy"&amp;9Arkusz zgodny z aktualnym brzmieniem GREX, GREV i SREV PZF&amp;R&amp;"Calibri Light,Standardowy"&amp;9GKS - Wersja 3.2 - 2022.03.01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Ark_oceny_MŁ-TR-HP-CM</vt:lpstr>
      <vt:lpstr>'Ark_oceny_MŁ-TR-HP-CM'!Obszar_wydruku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Lehmann</dc:creator>
  <cp:lastModifiedBy>Jerzy Lehmann</cp:lastModifiedBy>
  <cp:lastPrinted>2023-04-03T09:03:49Z</cp:lastPrinted>
  <dcterms:created xsi:type="dcterms:W3CDTF">2011-10-29T10:06:07Z</dcterms:created>
  <dcterms:modified xsi:type="dcterms:W3CDTF">2023-04-03T10:20:17Z</dcterms:modified>
</cp:coreProperties>
</file>